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mitgoel/personal/"/>
    </mc:Choice>
  </mc:AlternateContent>
  <xr:revisionPtr revIDLastSave="0" documentId="13_ncr:1_{336FF64C-886E-214D-B2C3-394B5CAAC5D6}" xr6:coauthVersionLast="45" xr6:coauthVersionMax="45" xr10:uidLastSave="{00000000-0000-0000-0000-000000000000}"/>
  <bookViews>
    <workbookView xWindow="28800" yWindow="460" windowWidth="38400" windowHeight="21140" activeTab="1" xr2:uid="{6ABA7E72-5A96-D24D-B5BA-BEDB19B9B74E}"/>
  </bookViews>
  <sheets>
    <sheet name="Retirement Calculator" sheetId="1" r:id="rId1"/>
    <sheet name="Gloss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B12" i="1" s="1"/>
  <c r="C12" i="1" s="1"/>
  <c r="D12" i="1" s="1"/>
  <c r="B4" i="1"/>
  <c r="B3" i="1"/>
  <c r="B6" i="1" s="1"/>
  <c r="H12" i="1" s="1"/>
  <c r="B13" i="1" l="1"/>
  <c r="C13" i="1" s="1"/>
  <c r="D13" i="1" s="1"/>
  <c r="E12" i="1"/>
  <c r="I12" i="1"/>
  <c r="J12" i="1" s="1"/>
  <c r="H13" i="1"/>
  <c r="B14" i="1" l="1"/>
  <c r="C14" i="1" s="1"/>
  <c r="D14" i="1" s="1"/>
  <c r="E13" i="1"/>
  <c r="I13" i="1"/>
  <c r="J13" i="1" s="1"/>
  <c r="H14" i="1"/>
  <c r="B15" i="1" l="1"/>
  <c r="C15" i="1" s="1"/>
  <c r="D15" i="1" s="1"/>
  <c r="E14" i="1"/>
  <c r="I14" i="1"/>
  <c r="J14" i="1" s="1"/>
  <c r="H15" i="1"/>
  <c r="B16" i="1" l="1"/>
  <c r="C16" i="1" s="1"/>
  <c r="D16" i="1" s="1"/>
  <c r="E15" i="1"/>
  <c r="H16" i="1"/>
  <c r="I15" i="1"/>
  <c r="J15" i="1" s="1"/>
  <c r="B17" i="1" l="1"/>
  <c r="C17" i="1" s="1"/>
  <c r="D17" i="1" s="1"/>
  <c r="E16" i="1"/>
  <c r="H17" i="1"/>
  <c r="I16" i="1"/>
  <c r="J16" i="1" s="1"/>
  <c r="B18" i="1" l="1"/>
  <c r="C18" i="1" s="1"/>
  <c r="D18" i="1" s="1"/>
  <c r="E17" i="1"/>
  <c r="H18" i="1"/>
  <c r="I17" i="1"/>
  <c r="J17" i="1" s="1"/>
  <c r="B19" i="1" l="1"/>
  <c r="C19" i="1" s="1"/>
  <c r="D19" i="1" s="1"/>
  <c r="E18" i="1"/>
  <c r="H19" i="1"/>
  <c r="I18" i="1"/>
  <c r="J18" i="1" s="1"/>
  <c r="B20" i="1" l="1"/>
  <c r="C20" i="1" s="1"/>
  <c r="D20" i="1" s="1"/>
  <c r="E19" i="1"/>
  <c r="H20" i="1"/>
  <c r="I19" i="1"/>
  <c r="J19" i="1" s="1"/>
  <c r="B21" i="1" l="1"/>
  <c r="C21" i="1" s="1"/>
  <c r="D21" i="1" s="1"/>
  <c r="E20" i="1"/>
  <c r="H21" i="1"/>
  <c r="I20" i="1"/>
  <c r="J20" i="1" s="1"/>
  <c r="B22" i="1" l="1"/>
  <c r="C22" i="1" s="1"/>
  <c r="D22" i="1" s="1"/>
  <c r="E21" i="1"/>
  <c r="H22" i="1"/>
  <c r="I21" i="1"/>
  <c r="J21" i="1" s="1"/>
  <c r="B23" i="1" l="1"/>
  <c r="C23" i="1" s="1"/>
  <c r="D23" i="1" s="1"/>
  <c r="E22" i="1"/>
  <c r="H23" i="1"/>
  <c r="I22" i="1"/>
  <c r="J22" i="1" s="1"/>
  <c r="B24" i="1" l="1"/>
  <c r="C24" i="1" s="1"/>
  <c r="D24" i="1" s="1"/>
  <c r="E23" i="1"/>
  <c r="H24" i="1"/>
  <c r="I23" i="1"/>
  <c r="J23" i="1" s="1"/>
  <c r="B25" i="1" l="1"/>
  <c r="C25" i="1" s="1"/>
  <c r="D25" i="1" s="1"/>
  <c r="E24" i="1"/>
  <c r="H25" i="1"/>
  <c r="I24" i="1"/>
  <c r="J24" i="1" s="1"/>
  <c r="B26" i="1" l="1"/>
  <c r="C26" i="1" s="1"/>
  <c r="D26" i="1" s="1"/>
  <c r="E25" i="1"/>
  <c r="H26" i="1"/>
  <c r="I25" i="1"/>
  <c r="J25" i="1" s="1"/>
  <c r="B27" i="1" l="1"/>
  <c r="C27" i="1" s="1"/>
  <c r="D27" i="1" s="1"/>
  <c r="E26" i="1"/>
  <c r="H27" i="1"/>
  <c r="I26" i="1"/>
  <c r="J26" i="1" s="1"/>
  <c r="B28" i="1" l="1"/>
  <c r="C28" i="1" s="1"/>
  <c r="D28" i="1" s="1"/>
  <c r="E27" i="1"/>
  <c r="H28" i="1"/>
  <c r="I27" i="1"/>
  <c r="J27" i="1" s="1"/>
  <c r="B29" i="1" l="1"/>
  <c r="C29" i="1" s="1"/>
  <c r="D29" i="1" s="1"/>
  <c r="E28" i="1"/>
  <c r="H29" i="1"/>
  <c r="I28" i="1"/>
  <c r="J28" i="1" s="1"/>
  <c r="B30" i="1" l="1"/>
  <c r="C30" i="1" s="1"/>
  <c r="D30" i="1" s="1"/>
  <c r="E29" i="1"/>
  <c r="H30" i="1"/>
  <c r="I29" i="1"/>
  <c r="J29" i="1" s="1"/>
  <c r="B31" i="1" l="1"/>
  <c r="C31" i="1" s="1"/>
  <c r="D31" i="1" s="1"/>
  <c r="E30" i="1"/>
  <c r="H31" i="1"/>
  <c r="I30" i="1"/>
  <c r="J30" i="1" s="1"/>
  <c r="E31" i="1" l="1"/>
  <c r="B32" i="1"/>
  <c r="C32" i="1" s="1"/>
  <c r="D32" i="1" s="1"/>
  <c r="H32" i="1"/>
  <c r="I31" i="1"/>
  <c r="J31" i="1" s="1"/>
  <c r="E32" i="1" l="1"/>
  <c r="B33" i="1"/>
  <c r="C33" i="1" s="1"/>
  <c r="D33" i="1" s="1"/>
  <c r="H33" i="1"/>
  <c r="I32" i="1"/>
  <c r="J32" i="1" s="1"/>
  <c r="E33" i="1" l="1"/>
  <c r="B34" i="1"/>
  <c r="C34" i="1" s="1"/>
  <c r="D34" i="1" s="1"/>
  <c r="H34" i="1"/>
  <c r="I33" i="1"/>
  <c r="J33" i="1" s="1"/>
  <c r="B35" i="1" l="1"/>
  <c r="C35" i="1" s="1"/>
  <c r="D35" i="1" s="1"/>
  <c r="E34" i="1"/>
  <c r="H35" i="1"/>
  <c r="I34" i="1"/>
  <c r="J34" i="1" s="1"/>
  <c r="B36" i="1" l="1"/>
  <c r="C36" i="1" s="1"/>
  <c r="D36" i="1" s="1"/>
  <c r="E35" i="1"/>
  <c r="H36" i="1"/>
  <c r="I35" i="1"/>
  <c r="J35" i="1" s="1"/>
  <c r="B37" i="1" l="1"/>
  <c r="C37" i="1" s="1"/>
  <c r="D37" i="1" s="1"/>
  <c r="E36" i="1"/>
  <c r="H37" i="1"/>
  <c r="I36" i="1"/>
  <c r="J36" i="1" s="1"/>
  <c r="B38" i="1" l="1"/>
  <c r="C38" i="1" s="1"/>
  <c r="D38" i="1" s="1"/>
  <c r="E37" i="1"/>
  <c r="H38" i="1"/>
  <c r="I37" i="1"/>
  <c r="J37" i="1" s="1"/>
  <c r="B39" i="1" l="1"/>
  <c r="C39" i="1" s="1"/>
  <c r="D39" i="1" s="1"/>
  <c r="E38" i="1"/>
  <c r="H39" i="1"/>
  <c r="I38" i="1"/>
  <c r="J38" i="1" s="1"/>
  <c r="B40" i="1" l="1"/>
  <c r="C40" i="1" s="1"/>
  <c r="D40" i="1" s="1"/>
  <c r="E39" i="1"/>
  <c r="H40" i="1"/>
  <c r="I39" i="1"/>
  <c r="J39" i="1" s="1"/>
  <c r="B41" i="1" l="1"/>
  <c r="C41" i="1" s="1"/>
  <c r="D41" i="1" s="1"/>
  <c r="E40" i="1"/>
  <c r="H41" i="1"/>
  <c r="I40" i="1"/>
  <c r="J40" i="1" s="1"/>
  <c r="B42" i="1" l="1"/>
  <c r="C42" i="1" s="1"/>
  <c r="D42" i="1" s="1"/>
  <c r="E41" i="1"/>
  <c r="H42" i="1"/>
  <c r="I41" i="1"/>
  <c r="J41" i="1" s="1"/>
  <c r="B43" i="1" l="1"/>
  <c r="C43" i="1" s="1"/>
  <c r="D43" i="1" s="1"/>
  <c r="E42" i="1"/>
  <c r="H43" i="1"/>
  <c r="I42" i="1"/>
  <c r="J42" i="1" s="1"/>
  <c r="B44" i="1" l="1"/>
  <c r="C44" i="1" s="1"/>
  <c r="D44" i="1" s="1"/>
  <c r="E43" i="1"/>
  <c r="H44" i="1"/>
  <c r="I43" i="1"/>
  <c r="J43" i="1" s="1"/>
  <c r="B45" i="1" l="1"/>
  <c r="C45" i="1" s="1"/>
  <c r="D45" i="1" s="1"/>
  <c r="E44" i="1"/>
  <c r="H45" i="1"/>
  <c r="I44" i="1"/>
  <c r="J44" i="1" s="1"/>
  <c r="B46" i="1" l="1"/>
  <c r="C46" i="1" s="1"/>
  <c r="D46" i="1" s="1"/>
  <c r="E45" i="1"/>
  <c r="H46" i="1"/>
  <c r="I45" i="1"/>
  <c r="J45" i="1" s="1"/>
  <c r="B47" i="1" l="1"/>
  <c r="C47" i="1" s="1"/>
  <c r="D47" i="1" s="1"/>
  <c r="E46" i="1"/>
  <c r="H47" i="1"/>
  <c r="I46" i="1"/>
  <c r="J46" i="1" s="1"/>
  <c r="B48" i="1" l="1"/>
  <c r="C48" i="1" s="1"/>
  <c r="D48" i="1" s="1"/>
  <c r="E47" i="1"/>
  <c r="H48" i="1"/>
  <c r="I47" i="1"/>
  <c r="J47" i="1" s="1"/>
  <c r="B49" i="1" l="1"/>
  <c r="C49" i="1" s="1"/>
  <c r="D49" i="1" s="1"/>
  <c r="E48" i="1"/>
  <c r="H49" i="1"/>
  <c r="I48" i="1"/>
  <c r="J48" i="1" s="1"/>
  <c r="B50" i="1" l="1"/>
  <c r="C50" i="1" s="1"/>
  <c r="D50" i="1" s="1"/>
  <c r="E49" i="1"/>
  <c r="H50" i="1"/>
  <c r="I49" i="1"/>
  <c r="J49" i="1" s="1"/>
  <c r="B51" i="1" l="1"/>
  <c r="C51" i="1" s="1"/>
  <c r="D51" i="1" s="1"/>
  <c r="E50" i="1"/>
  <c r="H51" i="1"/>
  <c r="I51" i="1" s="1"/>
  <c r="I50" i="1"/>
  <c r="J50" i="1" s="1"/>
  <c r="J51" i="1" l="1"/>
  <c r="E51" i="1"/>
</calcChain>
</file>

<file path=xl/sharedStrings.xml><?xml version="1.0" encoding="utf-8"?>
<sst xmlns="http://schemas.openxmlformats.org/spreadsheetml/2006/main" count="64" uniqueCount="43">
  <si>
    <t>Current Age</t>
  </si>
  <si>
    <t>Retirement Age</t>
  </si>
  <si>
    <t>Years of Working</t>
  </si>
  <si>
    <t>Current Monthly Expense</t>
  </si>
  <si>
    <t>Retirement Monthly Expense</t>
  </si>
  <si>
    <t>Life Expectancy</t>
  </si>
  <si>
    <t>Years in Retirement</t>
  </si>
  <si>
    <t>Inflation</t>
  </si>
  <si>
    <t>Year Count</t>
  </si>
  <si>
    <t>Annual Investment ( Base )</t>
  </si>
  <si>
    <t>Annual Investment (Base)</t>
  </si>
  <si>
    <t xml:space="preserve">Monthly Expense </t>
  </si>
  <si>
    <t>Annual Expense</t>
  </si>
  <si>
    <t>Compounded Investment</t>
  </si>
  <si>
    <t>Cumulative Annual Interest Earning (Cumulative)</t>
  </si>
  <si>
    <t>Cumulative Annual Returns (Cumulative)</t>
  </si>
  <si>
    <t>Retirement years (where you only burn)</t>
  </si>
  <si>
    <t>Working Years (Years when you continue to earn )</t>
  </si>
  <si>
    <t>Monthly Savings (as of today)</t>
  </si>
  <si>
    <t>Annual Savings (as of today)</t>
  </si>
  <si>
    <t>Total Money Needed for Retirement (cumulative based on number of years)</t>
  </si>
  <si>
    <t xml:space="preserve">Glossary </t>
  </si>
  <si>
    <t xml:space="preserve">Your Current Age </t>
  </si>
  <si>
    <t>Age you plan to retire or stop working. This is the age where you'll stop getting a regular paycheck</t>
  </si>
  <si>
    <t>Difference between Retirement age and current age</t>
  </si>
  <si>
    <t>Number of years you'll live after retirement. Calculated as a difference between life expectancy and retirement age</t>
  </si>
  <si>
    <t>Automatically calculated as a monthly expense based on inflation percentage</t>
  </si>
  <si>
    <t>Amount of money you put in savings every month</t>
  </si>
  <si>
    <t>amout saved in the whole year. ( monthly savings multiplied by 12 months)</t>
  </si>
  <si>
    <t xml:space="preserve">Average life expectancy. Typically how long people are living these days. Or how long do you think you'll live. Generally, think that you'll live longer than you expect :-) </t>
  </si>
  <si>
    <t>Inflation that happens in India. This can vary every year but we have taken it as an average for simpler calculations</t>
  </si>
  <si>
    <t xml:space="preserve">This is the annual rate of interest at which your money can grow based on your investment strategies. We consider default of 7.5% based on average of debt / liquid funds earnings. </t>
  </si>
  <si>
    <t>Just the counter to keep a count of number of years. Year 1 in working year means the year when you started saving. Year 1 in retirement year means when you started your retirement</t>
  </si>
  <si>
    <t>Principal investment every year</t>
  </si>
  <si>
    <t>Invested money in successive years including interest earnings and previous principal investment</t>
  </si>
  <si>
    <t>annual returns or total balance of your account ( including principal and interest component but before taxes.) Typically like EBITDA</t>
  </si>
  <si>
    <t>Just the annual interest earnings ( cumulative)</t>
  </si>
  <si>
    <t>monthly expense that you will have after you begin your retirement</t>
  </si>
  <si>
    <t>Annual expense you have'll have after your retirement. Typically, it is monthly expense multiplied by 12</t>
  </si>
  <si>
    <t xml:space="preserve">Cumulative annual amount required for your expenses. For example : If you live for 10 years after retirement, the total amount for 10 years you'll require is mentioned in this column. </t>
  </si>
  <si>
    <t>to understand the meaning of terms, see the sheet "Glossary"</t>
  </si>
  <si>
    <t>CAGR ( Compound Annual Growth Rate)</t>
  </si>
  <si>
    <t>Amount of money you spend every month. Assume that these are regular expenses ( not including home loans, education loans, any child expenses etc). Typically these are lifestyle expenses that you'll have after retirement too when you have paid up for everything. typically include things that you'll continue to pay for whole life. while some expenses go down, medical expenses rise. so, add a margin for medical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</si>
</sst>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2"/>
      <color theme="1"/>
      <name val="Calibri"/>
      <family val="2"/>
      <scheme val="minor"/>
    </font>
    <font>
      <b/>
      <sz val="12"/>
      <color theme="1"/>
      <name val="Calibri"/>
      <family val="2"/>
      <scheme val="minor"/>
    </font>
    <font>
      <b/>
      <sz val="12"/>
      <name val="Calibri"/>
      <family val="2"/>
      <scheme val="minor"/>
    </font>
    <font>
      <b/>
      <sz val="12"/>
      <color rgb="FF000000"/>
      <name val="Calibri"/>
      <family val="2"/>
      <scheme val="minor"/>
    </font>
    <font>
      <b/>
      <sz val="16"/>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
    </xf>
    <xf numFmtId="0" fontId="1" fillId="0" borderId="0" xfId="0" applyFont="1"/>
    <xf numFmtId="0" fontId="0" fillId="0" borderId="1" xfId="0" applyBorder="1"/>
    <xf numFmtId="164" fontId="0" fillId="0" borderId="1" xfId="0" applyNumberFormat="1" applyBorder="1"/>
    <xf numFmtId="0" fontId="2" fillId="2" borderId="1" xfId="0" applyFont="1" applyFill="1" applyBorder="1"/>
    <xf numFmtId="0" fontId="0" fillId="0" borderId="0" xfId="0" applyAlignment="1">
      <alignment wrapText="1"/>
    </xf>
    <xf numFmtId="10" fontId="0" fillId="0" borderId="1" xfId="0" applyNumberFormat="1" applyBorder="1"/>
    <xf numFmtId="0" fontId="1" fillId="0" borderId="1" xfId="0" applyFont="1" applyBorder="1" applyAlignment="1">
      <alignment wrapText="1"/>
    </xf>
    <xf numFmtId="0" fontId="0" fillId="0" borderId="0" xfId="0" applyBorder="1"/>
    <xf numFmtId="9" fontId="0" fillId="0" borderId="0" xfId="0" applyNumberFormat="1" applyBorder="1"/>
    <xf numFmtId="10" fontId="0" fillId="0" borderId="0" xfId="0" applyNumberFormat="1" applyBorder="1"/>
    <xf numFmtId="0" fontId="0" fillId="0" borderId="0" xfId="0" applyBorder="1" applyAlignment="1">
      <alignment horizontal="center"/>
    </xf>
    <xf numFmtId="0" fontId="1" fillId="0" borderId="2" xfId="0" applyFont="1" applyBorder="1" applyAlignment="1">
      <alignment horizontal="center"/>
    </xf>
    <xf numFmtId="0" fontId="0" fillId="3" borderId="1" xfId="0" applyFill="1" applyBorder="1"/>
    <xf numFmtId="0" fontId="2" fillId="2" borderId="1" xfId="0" applyFont="1" applyFill="1" applyBorder="1" applyAlignment="1">
      <alignment wrapText="1"/>
    </xf>
    <xf numFmtId="0" fontId="2" fillId="2" borderId="3" xfId="0" applyFont="1" applyFill="1" applyBorder="1"/>
    <xf numFmtId="0" fontId="1" fillId="4" borderId="1" xfId="0" applyFont="1" applyFill="1" applyBorder="1"/>
    <xf numFmtId="164" fontId="1" fillId="4" borderId="1" xfId="0" applyNumberFormat="1" applyFont="1" applyFill="1" applyBorder="1"/>
    <xf numFmtId="0" fontId="1" fillId="5" borderId="1" xfId="0" applyFont="1" applyFill="1" applyBorder="1"/>
    <xf numFmtId="164" fontId="1" fillId="5" borderId="1" xfId="0" applyNumberFormat="1" applyFont="1" applyFill="1" applyBorder="1"/>
    <xf numFmtId="0" fontId="1" fillId="0" borderId="3" xfId="0" applyFont="1" applyBorder="1" applyAlignment="1">
      <alignment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9" fontId="0" fillId="0" borderId="3" xfId="0" applyNumberFormat="1" applyBorder="1"/>
    <xf numFmtId="0" fontId="1" fillId="0" borderId="0" xfId="0" applyFont="1" applyBorder="1" applyAlignment="1">
      <alignment wrapText="1"/>
    </xf>
    <xf numFmtId="0" fontId="0" fillId="0" borderId="0" xfId="0" applyFill="1" applyBorder="1" applyAlignment="1">
      <alignment wrapText="1"/>
    </xf>
    <xf numFmtId="0" fontId="0" fillId="0" borderId="0" xfId="0" applyFont="1" applyBorder="1" applyAlignment="1"/>
    <xf numFmtId="0" fontId="0" fillId="0" borderId="0" xfId="0" applyFont="1" applyFill="1" applyBorder="1" applyAlignment="1">
      <alignment wrapText="1"/>
    </xf>
    <xf numFmtId="0" fontId="1" fillId="0" borderId="0" xfId="0" applyFont="1" applyBorder="1" applyAlignment="1"/>
    <xf numFmtId="0" fontId="3" fillId="0" borderId="0" xfId="0" applyFont="1" applyBorder="1" applyAlignment="1"/>
    <xf numFmtId="0" fontId="2" fillId="0" borderId="0" xfId="0" applyFont="1" applyFill="1" applyBorder="1" applyAlignment="1">
      <alignment wrapText="1"/>
    </xf>
    <xf numFmtId="0" fontId="0" fillId="0" borderId="0" xfId="0" applyFont="1" applyFill="1" applyBorder="1"/>
    <xf numFmtId="0" fontId="0" fillId="0" borderId="0" xfId="0" applyFill="1"/>
    <xf numFmtId="0" fontId="1" fillId="0" borderId="0" xfId="0" applyFont="1" applyFill="1" applyBorder="1" applyAlignment="1">
      <alignment horizontal="center"/>
    </xf>
    <xf numFmtId="0" fontId="2" fillId="0" borderId="0" xfId="0" applyFont="1" applyFill="1" applyBorder="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417AA-0832-DC45-A369-69488A922278}">
  <dimension ref="A1:K51"/>
  <sheetViews>
    <sheetView workbookViewId="0">
      <pane ySplit="8" topLeftCell="A9" activePane="bottomLeft" state="frozen"/>
      <selection pane="bottomLeft" activeCell="B5" sqref="B5"/>
    </sheetView>
  </sheetViews>
  <sheetFormatPr baseColWidth="10" defaultRowHeight="16" x14ac:dyDescent="0.2"/>
  <cols>
    <col min="1" max="1" width="24.33203125" customWidth="1"/>
    <col min="2" max="2" width="22.6640625" bestFit="1" customWidth="1"/>
    <col min="3" max="4" width="22.6640625" customWidth="1"/>
    <col min="5" max="5" width="24" customWidth="1"/>
    <col min="6" max="6" width="6.1640625" customWidth="1"/>
    <col min="7" max="7" width="10" bestFit="1" customWidth="1"/>
    <col min="8" max="8" width="15.5" bestFit="1" customWidth="1"/>
    <col min="9" max="9" width="14.33203125" bestFit="1" customWidth="1"/>
    <col min="10" max="10" width="21" customWidth="1"/>
    <col min="14" max="14" width="12.83203125" bestFit="1" customWidth="1"/>
    <col min="15" max="15" width="14.33203125" bestFit="1" customWidth="1"/>
  </cols>
  <sheetData>
    <row r="1" spans="1:11" ht="17" customHeight="1" x14ac:dyDescent="0.2">
      <c r="A1" s="8" t="s">
        <v>0</v>
      </c>
      <c r="B1" s="14">
        <v>40</v>
      </c>
      <c r="C1" s="22"/>
      <c r="D1" s="8" t="s">
        <v>5</v>
      </c>
      <c r="E1" s="14">
        <v>80</v>
      </c>
      <c r="F1" s="9"/>
      <c r="H1" s="37" t="s">
        <v>40</v>
      </c>
      <c r="I1" s="37"/>
      <c r="J1" s="37"/>
      <c r="K1" s="37"/>
    </row>
    <row r="2" spans="1:11" ht="17" customHeight="1" x14ac:dyDescent="0.2">
      <c r="A2" s="8" t="s">
        <v>1</v>
      </c>
      <c r="B2" s="14">
        <v>55</v>
      </c>
      <c r="C2" s="23"/>
      <c r="D2" s="21" t="s">
        <v>7</v>
      </c>
      <c r="E2" s="25">
        <v>0.05</v>
      </c>
      <c r="F2" s="10"/>
      <c r="H2" s="37"/>
      <c r="I2" s="37"/>
      <c r="J2" s="37"/>
      <c r="K2" s="37"/>
    </row>
    <row r="3" spans="1:11" ht="34" x14ac:dyDescent="0.2">
      <c r="A3" s="8" t="s">
        <v>2</v>
      </c>
      <c r="B3" s="3">
        <f>B2-B1</f>
        <v>15</v>
      </c>
      <c r="C3" s="23"/>
      <c r="D3" s="8" t="s">
        <v>41</v>
      </c>
      <c r="E3" s="7">
        <v>7.4999999999999997E-2</v>
      </c>
      <c r="F3" s="11"/>
      <c r="H3" s="37"/>
      <c r="I3" s="37"/>
      <c r="J3" s="37"/>
      <c r="K3" s="37"/>
    </row>
    <row r="4" spans="1:11" ht="17" x14ac:dyDescent="0.2">
      <c r="A4" s="8" t="s">
        <v>6</v>
      </c>
      <c r="B4" s="3">
        <f>E1-B2</f>
        <v>25</v>
      </c>
      <c r="C4" s="23"/>
      <c r="D4" s="9"/>
      <c r="E4" s="9"/>
      <c r="F4" s="9"/>
    </row>
    <row r="5" spans="1:11" ht="17" x14ac:dyDescent="0.2">
      <c r="A5" s="8" t="s">
        <v>3</v>
      </c>
      <c r="B5" s="14">
        <v>100000</v>
      </c>
      <c r="C5" s="23"/>
      <c r="D5" s="9"/>
      <c r="E5" s="9"/>
      <c r="F5" s="9"/>
    </row>
    <row r="6" spans="1:11" ht="34" x14ac:dyDescent="0.2">
      <c r="A6" s="8" t="s">
        <v>4</v>
      </c>
      <c r="B6" s="4">
        <f>B5*(1+E2)^B3</f>
        <v>207892.81794113677</v>
      </c>
      <c r="C6" s="23"/>
      <c r="D6" s="9"/>
      <c r="E6" s="9"/>
      <c r="F6" s="9"/>
    </row>
    <row r="7" spans="1:11" ht="34" x14ac:dyDescent="0.2">
      <c r="A7" s="8" t="s">
        <v>18</v>
      </c>
      <c r="B7" s="14">
        <v>10000</v>
      </c>
      <c r="C7" s="23"/>
      <c r="D7" s="9"/>
      <c r="E7" s="9"/>
      <c r="F7" s="9"/>
    </row>
    <row r="8" spans="1:11" ht="34" x14ac:dyDescent="0.2">
      <c r="A8" s="8" t="s">
        <v>19</v>
      </c>
      <c r="B8" s="3">
        <f>B7*12</f>
        <v>120000</v>
      </c>
      <c r="C8" s="24"/>
      <c r="D8" s="9"/>
      <c r="E8" s="9"/>
      <c r="F8" s="9"/>
    </row>
    <row r="9" spans="1:11" x14ac:dyDescent="0.2">
      <c r="A9" s="26"/>
      <c r="B9" s="9"/>
      <c r="C9" s="12"/>
      <c r="D9" s="9"/>
      <c r="E9" s="9"/>
      <c r="F9" s="9"/>
    </row>
    <row r="10" spans="1:11" x14ac:dyDescent="0.2">
      <c r="A10" s="1" t="s">
        <v>17</v>
      </c>
      <c r="B10" s="1"/>
      <c r="C10" s="1"/>
      <c r="D10" s="1"/>
      <c r="E10" s="1"/>
      <c r="F10" s="1"/>
      <c r="G10" s="1" t="s">
        <v>16</v>
      </c>
      <c r="H10" s="1"/>
      <c r="I10" s="1"/>
    </row>
    <row r="11" spans="1:11" ht="68" x14ac:dyDescent="0.2">
      <c r="A11" s="15" t="s">
        <v>8</v>
      </c>
      <c r="B11" s="15" t="s">
        <v>10</v>
      </c>
      <c r="C11" s="15" t="s">
        <v>13</v>
      </c>
      <c r="D11" s="15" t="s">
        <v>15</v>
      </c>
      <c r="E11" s="15" t="s">
        <v>14</v>
      </c>
      <c r="F11" s="1"/>
      <c r="G11" s="5" t="s">
        <v>8</v>
      </c>
      <c r="H11" s="16" t="s">
        <v>11</v>
      </c>
      <c r="I11" s="16" t="s">
        <v>12</v>
      </c>
      <c r="J11" s="15" t="s">
        <v>20</v>
      </c>
    </row>
    <row r="12" spans="1:11" x14ac:dyDescent="0.2">
      <c r="A12" s="3">
        <v>1</v>
      </c>
      <c r="B12" s="4">
        <f>B8</f>
        <v>120000</v>
      </c>
      <c r="C12" s="4">
        <f>B12</f>
        <v>120000</v>
      </c>
      <c r="D12" s="4">
        <f>C12*(1+$E$3)</f>
        <v>129000</v>
      </c>
      <c r="E12" s="4">
        <f>D12-B12</f>
        <v>9000</v>
      </c>
      <c r="F12" s="1"/>
      <c r="G12" s="3">
        <v>1</v>
      </c>
      <c r="H12" s="4">
        <f>B6</f>
        <v>207892.81794113677</v>
      </c>
      <c r="I12" s="4">
        <f>H12*12</f>
        <v>2494713.8152936413</v>
      </c>
      <c r="J12" s="4">
        <f>I12</f>
        <v>2494713.8152936413</v>
      </c>
    </row>
    <row r="13" spans="1:11" x14ac:dyDescent="0.2">
      <c r="A13" s="3">
        <v>2</v>
      </c>
      <c r="B13" s="4">
        <f>B12+$B$8</f>
        <v>240000</v>
      </c>
      <c r="C13" s="4">
        <f>B13+(D12-B12)</f>
        <v>249000</v>
      </c>
      <c r="D13" s="4">
        <f t="shared" ref="D13:D51" si="0">C13*(1+$E$3)</f>
        <v>267675</v>
      </c>
      <c r="E13" s="4">
        <f t="shared" ref="E13:E51" si="1">D13-B13</f>
        <v>27675</v>
      </c>
      <c r="F13" s="1"/>
      <c r="G13" s="3">
        <v>2</v>
      </c>
      <c r="H13" s="4">
        <f>H12*(1+$E$2)</f>
        <v>218287.45883819362</v>
      </c>
      <c r="I13" s="4">
        <f>H13*12</f>
        <v>2619449.5060583232</v>
      </c>
      <c r="J13" s="4">
        <f>I13+J12</f>
        <v>5114163.321351964</v>
      </c>
    </row>
    <row r="14" spans="1:11" x14ac:dyDescent="0.2">
      <c r="A14" s="3">
        <v>3</v>
      </c>
      <c r="B14" s="4">
        <f t="shared" ref="B14:B51" si="2">B13+$B$8</f>
        <v>360000</v>
      </c>
      <c r="C14" s="4">
        <f>B14+(D13-B13)</f>
        <v>387675</v>
      </c>
      <c r="D14" s="4">
        <f t="shared" si="0"/>
        <v>416750.625</v>
      </c>
      <c r="E14" s="4">
        <f t="shared" si="1"/>
        <v>56750.625</v>
      </c>
      <c r="F14" s="1"/>
      <c r="G14" s="3">
        <v>3</v>
      </c>
      <c r="H14" s="4">
        <f>H13*(1+$E$2)</f>
        <v>229201.8317801033</v>
      </c>
      <c r="I14" s="4">
        <f t="shared" ref="I14:I51" si="3">H14*12</f>
        <v>2750421.9813612397</v>
      </c>
      <c r="J14" s="4">
        <f t="shared" ref="J14:J51" si="4">I14+J13</f>
        <v>7864585.3027132042</v>
      </c>
    </row>
    <row r="15" spans="1:11" x14ac:dyDescent="0.2">
      <c r="A15" s="3">
        <v>4</v>
      </c>
      <c r="B15" s="4">
        <f t="shared" si="2"/>
        <v>480000</v>
      </c>
      <c r="C15" s="4">
        <f t="shared" ref="C15:C51" si="5">B15+(D14-B14)</f>
        <v>536750.625</v>
      </c>
      <c r="D15" s="4">
        <f t="shared" si="0"/>
        <v>577006.921875</v>
      </c>
      <c r="E15" s="4">
        <f t="shared" si="1"/>
        <v>97006.921875</v>
      </c>
      <c r="F15" s="1"/>
      <c r="G15" s="3">
        <v>4</v>
      </c>
      <c r="H15" s="4">
        <f>H14*(1+$E$2)</f>
        <v>240661.92336910847</v>
      </c>
      <c r="I15" s="4">
        <f t="shared" si="3"/>
        <v>2887943.0804293016</v>
      </c>
      <c r="J15" s="4">
        <f t="shared" si="4"/>
        <v>10752528.383142505</v>
      </c>
    </row>
    <row r="16" spans="1:11" x14ac:dyDescent="0.2">
      <c r="A16" s="3">
        <v>5</v>
      </c>
      <c r="B16" s="4">
        <f t="shared" si="2"/>
        <v>600000</v>
      </c>
      <c r="C16" s="4">
        <f t="shared" si="5"/>
        <v>697006.921875</v>
      </c>
      <c r="D16" s="4">
        <f t="shared" si="0"/>
        <v>749282.44101562502</v>
      </c>
      <c r="E16" s="4">
        <f t="shared" si="1"/>
        <v>149282.44101562502</v>
      </c>
      <c r="F16" s="1"/>
      <c r="G16" s="3">
        <v>5</v>
      </c>
      <c r="H16" s="4">
        <f>H15*(1+$E$2)</f>
        <v>252695.0195375639</v>
      </c>
      <c r="I16" s="4">
        <f t="shared" si="3"/>
        <v>3032340.2344507668</v>
      </c>
      <c r="J16" s="4">
        <f t="shared" si="4"/>
        <v>13784868.617593272</v>
      </c>
    </row>
    <row r="17" spans="1:10" x14ac:dyDescent="0.2">
      <c r="A17" s="3">
        <v>6</v>
      </c>
      <c r="B17" s="4">
        <f t="shared" si="2"/>
        <v>720000</v>
      </c>
      <c r="C17" s="4">
        <f t="shared" si="5"/>
        <v>869282.44101562502</v>
      </c>
      <c r="D17" s="4">
        <f t="shared" si="0"/>
        <v>934478.62409179681</v>
      </c>
      <c r="E17" s="4">
        <f t="shared" si="1"/>
        <v>214478.62409179681</v>
      </c>
      <c r="F17" s="1"/>
      <c r="G17" s="3">
        <v>6</v>
      </c>
      <c r="H17" s="4">
        <f>H16*(1+$E$2)</f>
        <v>265329.77051444212</v>
      </c>
      <c r="I17" s="4">
        <f t="shared" si="3"/>
        <v>3183957.2461733054</v>
      </c>
      <c r="J17" s="4">
        <f t="shared" si="4"/>
        <v>16968825.863766577</v>
      </c>
    </row>
    <row r="18" spans="1:10" x14ac:dyDescent="0.2">
      <c r="A18" s="3">
        <v>7</v>
      </c>
      <c r="B18" s="4">
        <f t="shared" si="2"/>
        <v>840000</v>
      </c>
      <c r="C18" s="4">
        <f t="shared" si="5"/>
        <v>1054478.6240917968</v>
      </c>
      <c r="D18" s="4">
        <f t="shared" si="0"/>
        <v>1133564.5208986816</v>
      </c>
      <c r="E18" s="4">
        <f t="shared" si="1"/>
        <v>293564.5208986816</v>
      </c>
      <c r="F18" s="1"/>
      <c r="G18" s="3">
        <v>7</v>
      </c>
      <c r="H18" s="4">
        <f>H17*(1+$E$2)</f>
        <v>278596.25904016424</v>
      </c>
      <c r="I18" s="4">
        <f t="shared" si="3"/>
        <v>3343155.1084819706</v>
      </c>
      <c r="J18" s="4">
        <f t="shared" si="4"/>
        <v>20311980.972248547</v>
      </c>
    </row>
    <row r="19" spans="1:10" x14ac:dyDescent="0.2">
      <c r="A19" s="3">
        <v>8</v>
      </c>
      <c r="B19" s="4">
        <f t="shared" si="2"/>
        <v>960000</v>
      </c>
      <c r="C19" s="4">
        <f t="shared" si="5"/>
        <v>1253564.5208986816</v>
      </c>
      <c r="D19" s="4">
        <f t="shared" si="0"/>
        <v>1347581.8599660827</v>
      </c>
      <c r="E19" s="4">
        <f t="shared" si="1"/>
        <v>387581.85996608273</v>
      </c>
      <c r="F19" s="1"/>
      <c r="G19" s="3">
        <v>8</v>
      </c>
      <c r="H19" s="4">
        <f>H18*(1+$E$2)</f>
        <v>292526.07199217245</v>
      </c>
      <c r="I19" s="4">
        <f t="shared" si="3"/>
        <v>3510312.8639060697</v>
      </c>
      <c r="J19" s="4">
        <f t="shared" si="4"/>
        <v>23822293.836154617</v>
      </c>
    </row>
    <row r="20" spans="1:10" x14ac:dyDescent="0.2">
      <c r="A20" s="3">
        <v>9</v>
      </c>
      <c r="B20" s="4">
        <f t="shared" si="2"/>
        <v>1080000</v>
      </c>
      <c r="C20" s="4">
        <f t="shared" si="5"/>
        <v>1467581.8599660827</v>
      </c>
      <c r="D20" s="4">
        <f t="shared" si="0"/>
        <v>1577650.4994635389</v>
      </c>
      <c r="E20" s="4">
        <f t="shared" si="1"/>
        <v>497650.49946353887</v>
      </c>
      <c r="F20" s="1"/>
      <c r="G20" s="3">
        <v>9</v>
      </c>
      <c r="H20" s="4">
        <f>H19*(1+$E$2)</f>
        <v>307152.37559178111</v>
      </c>
      <c r="I20" s="4">
        <f t="shared" si="3"/>
        <v>3685828.5071013733</v>
      </c>
      <c r="J20" s="4">
        <f t="shared" si="4"/>
        <v>27508122.343255989</v>
      </c>
    </row>
    <row r="21" spans="1:10" x14ac:dyDescent="0.2">
      <c r="A21" s="19">
        <v>10</v>
      </c>
      <c r="B21" s="20">
        <f t="shared" si="2"/>
        <v>1200000</v>
      </c>
      <c r="C21" s="20">
        <f t="shared" si="5"/>
        <v>1697650.4994635389</v>
      </c>
      <c r="D21" s="20">
        <f t="shared" si="0"/>
        <v>1824974.2869233042</v>
      </c>
      <c r="E21" s="20">
        <f t="shared" si="1"/>
        <v>624974.2869233042</v>
      </c>
      <c r="F21" s="1"/>
      <c r="G21" s="17">
        <v>10</v>
      </c>
      <c r="H21" s="18">
        <f>H20*(1+$E$2)</f>
        <v>322509.99437137018</v>
      </c>
      <c r="I21" s="18">
        <f t="shared" si="3"/>
        <v>3870119.9324564422</v>
      </c>
      <c r="J21" s="18">
        <f t="shared" si="4"/>
        <v>31378242.27571243</v>
      </c>
    </row>
    <row r="22" spans="1:10" x14ac:dyDescent="0.2">
      <c r="A22" s="3">
        <v>11</v>
      </c>
      <c r="B22" s="4">
        <f t="shared" si="2"/>
        <v>1320000</v>
      </c>
      <c r="C22" s="4">
        <f t="shared" si="5"/>
        <v>1944974.2869233042</v>
      </c>
      <c r="D22" s="4">
        <f t="shared" si="0"/>
        <v>2090847.3584425519</v>
      </c>
      <c r="E22" s="4">
        <f t="shared" si="1"/>
        <v>770847.35844255192</v>
      </c>
      <c r="F22" s="1"/>
      <c r="G22" s="3">
        <v>11</v>
      </c>
      <c r="H22" s="4">
        <f>H21*(1+$E$2)</f>
        <v>338635.4940899387</v>
      </c>
      <c r="I22" s="4">
        <f t="shared" si="3"/>
        <v>4063625.9290792644</v>
      </c>
      <c r="J22" s="4">
        <f t="shared" si="4"/>
        <v>35441868.204791695</v>
      </c>
    </row>
    <row r="23" spans="1:10" x14ac:dyDescent="0.2">
      <c r="A23" s="3">
        <v>12</v>
      </c>
      <c r="B23" s="4">
        <f t="shared" si="2"/>
        <v>1440000</v>
      </c>
      <c r="C23" s="4">
        <f t="shared" si="5"/>
        <v>2210847.3584425519</v>
      </c>
      <c r="D23" s="4">
        <f t="shared" si="0"/>
        <v>2376660.9103257433</v>
      </c>
      <c r="E23" s="4">
        <f t="shared" si="1"/>
        <v>936660.91032574326</v>
      </c>
      <c r="F23" s="1"/>
      <c r="G23" s="3">
        <v>12</v>
      </c>
      <c r="H23" s="4">
        <f>H22*(1+$E$2)</f>
        <v>355567.26879443566</v>
      </c>
      <c r="I23" s="4">
        <f t="shared" si="3"/>
        <v>4266807.2255332284</v>
      </c>
      <c r="J23" s="4">
        <f t="shared" si="4"/>
        <v>39708675.430324927</v>
      </c>
    </row>
    <row r="24" spans="1:10" x14ac:dyDescent="0.2">
      <c r="A24" s="3">
        <v>13</v>
      </c>
      <c r="B24" s="4">
        <f t="shared" si="2"/>
        <v>1560000</v>
      </c>
      <c r="C24" s="4">
        <f t="shared" si="5"/>
        <v>2496660.9103257433</v>
      </c>
      <c r="D24" s="4">
        <f t="shared" si="0"/>
        <v>2683910.4786001737</v>
      </c>
      <c r="E24" s="4">
        <f t="shared" si="1"/>
        <v>1123910.4786001737</v>
      </c>
      <c r="F24" s="1"/>
      <c r="G24" s="3">
        <v>13</v>
      </c>
      <c r="H24" s="4">
        <f>H23*(1+$E$2)</f>
        <v>373345.63223415747</v>
      </c>
      <c r="I24" s="4">
        <f t="shared" si="3"/>
        <v>4480147.5868098894</v>
      </c>
      <c r="J24" s="4">
        <f t="shared" si="4"/>
        <v>44188823.017134815</v>
      </c>
    </row>
    <row r="25" spans="1:10" x14ac:dyDescent="0.2">
      <c r="A25" s="3">
        <v>14</v>
      </c>
      <c r="B25" s="4">
        <f t="shared" si="2"/>
        <v>1680000</v>
      </c>
      <c r="C25" s="4">
        <f t="shared" si="5"/>
        <v>2803910.4786001737</v>
      </c>
      <c r="D25" s="4">
        <f t="shared" si="0"/>
        <v>3014203.7644951865</v>
      </c>
      <c r="E25" s="4">
        <f t="shared" si="1"/>
        <v>1334203.7644951865</v>
      </c>
      <c r="F25" s="1"/>
      <c r="G25" s="3">
        <v>14</v>
      </c>
      <c r="H25" s="4">
        <f>H24*(1+$E$2)</f>
        <v>392012.91384586535</v>
      </c>
      <c r="I25" s="4">
        <f t="shared" si="3"/>
        <v>4704154.9661503844</v>
      </c>
      <c r="J25" s="4">
        <f t="shared" si="4"/>
        <v>48892977.983285204</v>
      </c>
    </row>
    <row r="26" spans="1:10" x14ac:dyDescent="0.2">
      <c r="A26" s="3">
        <v>15</v>
      </c>
      <c r="B26" s="4">
        <f t="shared" si="2"/>
        <v>1800000</v>
      </c>
      <c r="C26" s="4">
        <f t="shared" si="5"/>
        <v>3134203.7644951865</v>
      </c>
      <c r="D26" s="4">
        <f t="shared" si="0"/>
        <v>3369269.0468323254</v>
      </c>
      <c r="E26" s="4">
        <f t="shared" si="1"/>
        <v>1569269.0468323254</v>
      </c>
      <c r="F26" s="1"/>
      <c r="G26" s="3">
        <v>15</v>
      </c>
      <c r="H26" s="4">
        <f>H25*(1+$E$2)</f>
        <v>411613.55953815865</v>
      </c>
      <c r="I26" s="4">
        <f t="shared" si="3"/>
        <v>4939362.714457904</v>
      </c>
      <c r="J26" s="4">
        <f t="shared" si="4"/>
        <v>53832340.69774311</v>
      </c>
    </row>
    <row r="27" spans="1:10" x14ac:dyDescent="0.2">
      <c r="A27" s="3">
        <v>16</v>
      </c>
      <c r="B27" s="4">
        <f t="shared" si="2"/>
        <v>1920000</v>
      </c>
      <c r="C27" s="4">
        <f t="shared" si="5"/>
        <v>3489269.0468323254</v>
      </c>
      <c r="D27" s="4">
        <f t="shared" si="0"/>
        <v>3750964.2253447496</v>
      </c>
      <c r="E27" s="4">
        <f t="shared" si="1"/>
        <v>1830964.2253447496</v>
      </c>
      <c r="F27" s="1"/>
      <c r="G27" s="3">
        <v>16</v>
      </c>
      <c r="H27" s="4">
        <f>H26*(1+$E$2)</f>
        <v>432194.23751506658</v>
      </c>
      <c r="I27" s="4">
        <f t="shared" si="3"/>
        <v>5186330.8501807991</v>
      </c>
      <c r="J27" s="4">
        <f t="shared" si="4"/>
        <v>59018671.547923908</v>
      </c>
    </row>
    <row r="28" spans="1:10" x14ac:dyDescent="0.2">
      <c r="A28" s="3">
        <v>17</v>
      </c>
      <c r="B28" s="4">
        <f t="shared" si="2"/>
        <v>2040000</v>
      </c>
      <c r="C28" s="4">
        <f t="shared" si="5"/>
        <v>3870964.2253447496</v>
      </c>
      <c r="D28" s="4">
        <f t="shared" si="0"/>
        <v>4161286.5422456055</v>
      </c>
      <c r="E28" s="4">
        <f t="shared" si="1"/>
        <v>2121286.5422456055</v>
      </c>
      <c r="F28" s="1"/>
      <c r="G28" s="3">
        <v>17</v>
      </c>
      <c r="H28" s="4">
        <f>H27*(1+$E$2)</f>
        <v>453803.94939081994</v>
      </c>
      <c r="I28" s="4">
        <f t="shared" si="3"/>
        <v>5445647.392689839</v>
      </c>
      <c r="J28" s="4">
        <f t="shared" si="4"/>
        <v>64464318.940613747</v>
      </c>
    </row>
    <row r="29" spans="1:10" x14ac:dyDescent="0.2">
      <c r="A29" s="3">
        <v>18</v>
      </c>
      <c r="B29" s="4">
        <f t="shared" si="2"/>
        <v>2160000</v>
      </c>
      <c r="C29" s="4">
        <f t="shared" si="5"/>
        <v>4281286.542245606</v>
      </c>
      <c r="D29" s="4">
        <f t="shared" si="0"/>
        <v>4602383.0329140266</v>
      </c>
      <c r="E29" s="4">
        <f t="shared" si="1"/>
        <v>2442383.0329140266</v>
      </c>
      <c r="F29" s="1"/>
      <c r="G29" s="3">
        <v>18</v>
      </c>
      <c r="H29" s="4">
        <f>H28*(1+$E$2)</f>
        <v>476494.14686036092</v>
      </c>
      <c r="I29" s="4">
        <f t="shared" si="3"/>
        <v>5717929.7623243313</v>
      </c>
      <c r="J29" s="4">
        <f t="shared" si="4"/>
        <v>70182248.70293808</v>
      </c>
    </row>
    <row r="30" spans="1:10" x14ac:dyDescent="0.2">
      <c r="A30" s="3">
        <v>19</v>
      </c>
      <c r="B30" s="4">
        <f t="shared" si="2"/>
        <v>2280000</v>
      </c>
      <c r="C30" s="4">
        <f t="shared" si="5"/>
        <v>4722383.0329140266</v>
      </c>
      <c r="D30" s="4">
        <f t="shared" si="0"/>
        <v>5076561.7603825787</v>
      </c>
      <c r="E30" s="4">
        <f t="shared" si="1"/>
        <v>2796561.7603825787</v>
      </c>
      <c r="F30" s="1"/>
      <c r="G30" s="3">
        <v>19</v>
      </c>
      <c r="H30" s="4">
        <f>H29*(1+$E$2)</f>
        <v>500318.85420337901</v>
      </c>
      <c r="I30" s="4">
        <f t="shared" si="3"/>
        <v>6003826.2504405482</v>
      </c>
      <c r="J30" s="4">
        <f t="shared" si="4"/>
        <v>76186074.953378633</v>
      </c>
    </row>
    <row r="31" spans="1:10" x14ac:dyDescent="0.2">
      <c r="A31" s="19">
        <v>20</v>
      </c>
      <c r="B31" s="20">
        <f t="shared" si="2"/>
        <v>2400000</v>
      </c>
      <c r="C31" s="20">
        <f t="shared" si="5"/>
        <v>5196561.7603825787</v>
      </c>
      <c r="D31" s="20">
        <f t="shared" si="0"/>
        <v>5586303.892411272</v>
      </c>
      <c r="E31" s="20">
        <f t="shared" si="1"/>
        <v>3186303.892411272</v>
      </c>
      <c r="F31" s="1"/>
      <c r="G31" s="17">
        <v>20</v>
      </c>
      <c r="H31" s="18">
        <f>H30*(1+$E$2)</f>
        <v>525334.79691354802</v>
      </c>
      <c r="I31" s="18">
        <f t="shared" si="3"/>
        <v>6304017.5629625767</v>
      </c>
      <c r="J31" s="18">
        <f t="shared" si="4"/>
        <v>82490092.516341209</v>
      </c>
    </row>
    <row r="32" spans="1:10" x14ac:dyDescent="0.2">
      <c r="A32" s="3">
        <v>21</v>
      </c>
      <c r="B32" s="4">
        <f t="shared" si="2"/>
        <v>2520000</v>
      </c>
      <c r="C32" s="4">
        <f t="shared" si="5"/>
        <v>5706303.892411272</v>
      </c>
      <c r="D32" s="4">
        <f t="shared" si="0"/>
        <v>6134276.684342117</v>
      </c>
      <c r="E32" s="4">
        <f t="shared" si="1"/>
        <v>3614276.684342117</v>
      </c>
      <c r="F32" s="1"/>
      <c r="G32" s="3">
        <v>21</v>
      </c>
      <c r="H32" s="4">
        <f>H31*(1+$E$2)</f>
        <v>551601.53675922542</v>
      </c>
      <c r="I32" s="4">
        <f t="shared" si="3"/>
        <v>6619218.441110705</v>
      </c>
      <c r="J32" s="4">
        <f t="shared" si="4"/>
        <v>89109310.95745191</v>
      </c>
    </row>
    <row r="33" spans="1:10" x14ac:dyDescent="0.2">
      <c r="A33" s="3">
        <v>22</v>
      </c>
      <c r="B33" s="4">
        <f t="shared" si="2"/>
        <v>2640000</v>
      </c>
      <c r="C33" s="4">
        <f t="shared" si="5"/>
        <v>6254276.684342117</v>
      </c>
      <c r="D33" s="4">
        <f t="shared" si="0"/>
        <v>6723347.4356677756</v>
      </c>
      <c r="E33" s="4">
        <f t="shared" si="1"/>
        <v>4083347.4356677756</v>
      </c>
      <c r="F33" s="1"/>
      <c r="G33" s="3">
        <v>22</v>
      </c>
      <c r="H33" s="4">
        <f>H32*(1+$E$2)</f>
        <v>579181.61359718675</v>
      </c>
      <c r="I33" s="4">
        <f t="shared" si="3"/>
        <v>6950179.363166241</v>
      </c>
      <c r="J33" s="4">
        <f t="shared" si="4"/>
        <v>96059490.320618153</v>
      </c>
    </row>
    <row r="34" spans="1:10" x14ac:dyDescent="0.2">
      <c r="A34" s="3">
        <v>23</v>
      </c>
      <c r="B34" s="4">
        <f t="shared" si="2"/>
        <v>2760000</v>
      </c>
      <c r="C34" s="4">
        <f t="shared" si="5"/>
        <v>6843347.4356677756</v>
      </c>
      <c r="D34" s="4">
        <f t="shared" si="0"/>
        <v>7356598.4933428587</v>
      </c>
      <c r="E34" s="4">
        <f t="shared" si="1"/>
        <v>4596598.4933428587</v>
      </c>
      <c r="F34" s="1"/>
      <c r="G34" s="3">
        <v>23</v>
      </c>
      <c r="H34" s="4">
        <f>H33*(1+$E$2)</f>
        <v>608140.69427704613</v>
      </c>
      <c r="I34" s="4">
        <f t="shared" si="3"/>
        <v>7297688.3313245531</v>
      </c>
      <c r="J34" s="4">
        <f t="shared" si="4"/>
        <v>103357178.6519427</v>
      </c>
    </row>
    <row r="35" spans="1:10" x14ac:dyDescent="0.2">
      <c r="A35" s="3">
        <v>24</v>
      </c>
      <c r="B35" s="4">
        <f t="shared" si="2"/>
        <v>2880000</v>
      </c>
      <c r="C35" s="4">
        <f t="shared" si="5"/>
        <v>7476598.4933428587</v>
      </c>
      <c r="D35" s="4">
        <f t="shared" si="0"/>
        <v>8037343.3803435732</v>
      </c>
      <c r="E35" s="4">
        <f t="shared" si="1"/>
        <v>5157343.3803435732</v>
      </c>
      <c r="F35" s="1"/>
      <c r="G35" s="3">
        <v>24</v>
      </c>
      <c r="H35" s="4">
        <f>H34*(1+$E$2)</f>
        <v>638547.72899089847</v>
      </c>
      <c r="I35" s="4">
        <f t="shared" si="3"/>
        <v>7662572.7478907816</v>
      </c>
      <c r="J35" s="4">
        <f t="shared" si="4"/>
        <v>111019751.39983349</v>
      </c>
    </row>
    <row r="36" spans="1:10" x14ac:dyDescent="0.2">
      <c r="A36" s="3">
        <v>25</v>
      </c>
      <c r="B36" s="4">
        <f t="shared" si="2"/>
        <v>3000000</v>
      </c>
      <c r="C36" s="4">
        <f t="shared" si="5"/>
        <v>8157343.3803435732</v>
      </c>
      <c r="D36" s="4">
        <f t="shared" si="0"/>
        <v>8769144.1338693406</v>
      </c>
      <c r="E36" s="4">
        <f t="shared" si="1"/>
        <v>5769144.1338693406</v>
      </c>
      <c r="F36" s="1"/>
      <c r="G36" s="3">
        <v>25</v>
      </c>
      <c r="H36" s="4">
        <f>H35*(1+$E$2)</f>
        <v>670475.11544044339</v>
      </c>
      <c r="I36" s="4">
        <f t="shared" si="3"/>
        <v>8045701.3852853207</v>
      </c>
      <c r="J36" s="4">
        <f t="shared" si="4"/>
        <v>119065452.7851188</v>
      </c>
    </row>
    <row r="37" spans="1:10" x14ac:dyDescent="0.2">
      <c r="A37" s="3">
        <v>26</v>
      </c>
      <c r="B37" s="4">
        <f t="shared" si="2"/>
        <v>3120000</v>
      </c>
      <c r="C37" s="4">
        <f t="shared" si="5"/>
        <v>8889144.1338693406</v>
      </c>
      <c r="D37" s="4">
        <f t="shared" si="0"/>
        <v>9555829.9439095408</v>
      </c>
      <c r="E37" s="4">
        <f t="shared" si="1"/>
        <v>6435829.9439095408</v>
      </c>
      <c r="F37" s="1"/>
      <c r="G37" s="3">
        <v>26</v>
      </c>
      <c r="H37" s="4">
        <f>H36*(1+$E$2)</f>
        <v>703998.87121246557</v>
      </c>
      <c r="I37" s="4">
        <f t="shared" si="3"/>
        <v>8447986.4545495864</v>
      </c>
      <c r="J37" s="4">
        <f t="shared" si="4"/>
        <v>127513439.23966838</v>
      </c>
    </row>
    <row r="38" spans="1:10" x14ac:dyDescent="0.2">
      <c r="A38" s="3">
        <v>27</v>
      </c>
      <c r="B38" s="4">
        <f t="shared" si="2"/>
        <v>3240000</v>
      </c>
      <c r="C38" s="4">
        <f t="shared" si="5"/>
        <v>9675829.9439095408</v>
      </c>
      <c r="D38" s="4">
        <f t="shared" si="0"/>
        <v>10401517.189702757</v>
      </c>
      <c r="E38" s="4">
        <f t="shared" si="1"/>
        <v>7161517.1897027567</v>
      </c>
      <c r="F38" s="1"/>
      <c r="G38" s="3">
        <v>27</v>
      </c>
      <c r="H38" s="4">
        <f>H37*(1+$E$2)</f>
        <v>739198.8147730889</v>
      </c>
      <c r="I38" s="4">
        <f t="shared" si="3"/>
        <v>8870385.7772770673</v>
      </c>
      <c r="J38" s="4">
        <f t="shared" si="4"/>
        <v>136383825.01694545</v>
      </c>
    </row>
    <row r="39" spans="1:10" x14ac:dyDescent="0.2">
      <c r="A39" s="3">
        <v>28</v>
      </c>
      <c r="B39" s="4">
        <f t="shared" si="2"/>
        <v>3360000</v>
      </c>
      <c r="C39" s="4">
        <f t="shared" si="5"/>
        <v>10521517.189702757</v>
      </c>
      <c r="D39" s="4">
        <f t="shared" si="0"/>
        <v>11310630.978930462</v>
      </c>
      <c r="E39" s="4">
        <f t="shared" si="1"/>
        <v>7950630.9789304622</v>
      </c>
      <c r="F39" s="1"/>
      <c r="G39" s="3">
        <v>28</v>
      </c>
      <c r="H39" s="4">
        <f>H38*(1+$E$2)</f>
        <v>776158.75551174337</v>
      </c>
      <c r="I39" s="4">
        <f t="shared" si="3"/>
        <v>9313905.0661409199</v>
      </c>
      <c r="J39" s="4">
        <f t="shared" si="4"/>
        <v>145697730.08308637</v>
      </c>
    </row>
    <row r="40" spans="1:10" x14ac:dyDescent="0.2">
      <c r="A40" s="3">
        <v>29</v>
      </c>
      <c r="B40" s="4">
        <f t="shared" si="2"/>
        <v>3480000</v>
      </c>
      <c r="C40" s="4">
        <f t="shared" si="5"/>
        <v>11430630.978930462</v>
      </c>
      <c r="D40" s="4">
        <f t="shared" si="0"/>
        <v>12287928.302350245</v>
      </c>
      <c r="E40" s="4">
        <f t="shared" si="1"/>
        <v>8807928.3023502454</v>
      </c>
      <c r="F40" s="1"/>
      <c r="G40" s="3">
        <v>29</v>
      </c>
      <c r="H40" s="4">
        <f>H39*(1+$E$2)</f>
        <v>814966.69328733056</v>
      </c>
      <c r="I40" s="4">
        <f t="shared" si="3"/>
        <v>9779600.3194479663</v>
      </c>
      <c r="J40" s="4">
        <f t="shared" si="4"/>
        <v>155477330.40253434</v>
      </c>
    </row>
    <row r="41" spans="1:10" x14ac:dyDescent="0.2">
      <c r="A41" s="19">
        <v>30</v>
      </c>
      <c r="B41" s="20">
        <f t="shared" si="2"/>
        <v>3600000</v>
      </c>
      <c r="C41" s="20">
        <f t="shared" si="5"/>
        <v>12407928.302350245</v>
      </c>
      <c r="D41" s="20">
        <f t="shared" si="0"/>
        <v>13338522.925026514</v>
      </c>
      <c r="E41" s="20">
        <f t="shared" si="1"/>
        <v>9738522.9250265136</v>
      </c>
      <c r="F41" s="1"/>
      <c r="G41" s="17">
        <v>30</v>
      </c>
      <c r="H41" s="18">
        <f>H40*(1+$E$2)</f>
        <v>855715.02795169712</v>
      </c>
      <c r="I41" s="18">
        <f t="shared" si="3"/>
        <v>10268580.335420366</v>
      </c>
      <c r="J41" s="18">
        <f t="shared" si="4"/>
        <v>165745910.73795471</v>
      </c>
    </row>
    <row r="42" spans="1:10" x14ac:dyDescent="0.2">
      <c r="A42" s="3">
        <v>31</v>
      </c>
      <c r="B42" s="4">
        <f t="shared" si="2"/>
        <v>3720000</v>
      </c>
      <c r="C42" s="4">
        <f t="shared" si="5"/>
        <v>13458522.925026514</v>
      </c>
      <c r="D42" s="4">
        <f t="shared" si="0"/>
        <v>14467912.144403502</v>
      </c>
      <c r="E42" s="4">
        <f t="shared" si="1"/>
        <v>10747912.144403502</v>
      </c>
      <c r="F42" s="1"/>
      <c r="G42" s="3">
        <v>31</v>
      </c>
      <c r="H42" s="4">
        <f>H41*(1+$E$2)</f>
        <v>898500.77934928203</v>
      </c>
      <c r="I42" s="4">
        <f t="shared" si="3"/>
        <v>10782009.352191385</v>
      </c>
      <c r="J42" s="4">
        <f t="shared" si="4"/>
        <v>176527920.09014609</v>
      </c>
    </row>
    <row r="43" spans="1:10" x14ac:dyDescent="0.2">
      <c r="A43" s="3">
        <v>32</v>
      </c>
      <c r="B43" s="4">
        <f t="shared" si="2"/>
        <v>3840000</v>
      </c>
      <c r="C43" s="4">
        <f t="shared" si="5"/>
        <v>14587912.144403502</v>
      </c>
      <c r="D43" s="4">
        <f t="shared" si="0"/>
        <v>15682005.555233764</v>
      </c>
      <c r="E43" s="4">
        <f t="shared" si="1"/>
        <v>11842005.555233764</v>
      </c>
      <c r="F43" s="1"/>
      <c r="G43" s="3">
        <v>32</v>
      </c>
      <c r="H43" s="4">
        <f>H42*(1+$E$2)</f>
        <v>943425.81831674615</v>
      </c>
      <c r="I43" s="4">
        <f t="shared" si="3"/>
        <v>11321109.819800954</v>
      </c>
      <c r="J43" s="4">
        <f t="shared" si="4"/>
        <v>187849029.90994704</v>
      </c>
    </row>
    <row r="44" spans="1:10" x14ac:dyDescent="0.2">
      <c r="A44" s="3">
        <v>33</v>
      </c>
      <c r="B44" s="4">
        <f t="shared" si="2"/>
        <v>3960000</v>
      </c>
      <c r="C44" s="4">
        <f t="shared" si="5"/>
        <v>15802005.555233764</v>
      </c>
      <c r="D44" s="4">
        <f t="shared" si="0"/>
        <v>16987155.971876293</v>
      </c>
      <c r="E44" s="4">
        <f t="shared" si="1"/>
        <v>13027155.971876293</v>
      </c>
      <c r="F44" s="1"/>
      <c r="G44" s="3">
        <v>33</v>
      </c>
      <c r="H44" s="4">
        <f>H43*(1+$E$2)</f>
        <v>990597.10923258355</v>
      </c>
      <c r="I44" s="4">
        <f t="shared" si="3"/>
        <v>11887165.310791003</v>
      </c>
      <c r="J44" s="4">
        <f t="shared" si="4"/>
        <v>199736195.22073805</v>
      </c>
    </row>
    <row r="45" spans="1:10" x14ac:dyDescent="0.2">
      <c r="A45" s="3">
        <v>34</v>
      </c>
      <c r="B45" s="4">
        <f t="shared" si="2"/>
        <v>4080000</v>
      </c>
      <c r="C45" s="4">
        <f t="shared" si="5"/>
        <v>17107155.971876293</v>
      </c>
      <c r="D45" s="4">
        <f t="shared" si="0"/>
        <v>18390192.669767015</v>
      </c>
      <c r="E45" s="4">
        <f t="shared" si="1"/>
        <v>14310192.669767015</v>
      </c>
      <c r="F45" s="1"/>
      <c r="G45" s="3">
        <v>34</v>
      </c>
      <c r="H45" s="4">
        <f>H44*(1+$E$2)</f>
        <v>1040126.9646942128</v>
      </c>
      <c r="I45" s="4">
        <f t="shared" si="3"/>
        <v>12481523.576330554</v>
      </c>
      <c r="J45" s="4">
        <f t="shared" si="4"/>
        <v>212217718.7970686</v>
      </c>
    </row>
    <row r="46" spans="1:10" x14ac:dyDescent="0.2">
      <c r="A46" s="3">
        <v>35</v>
      </c>
      <c r="B46" s="4">
        <f t="shared" si="2"/>
        <v>4200000</v>
      </c>
      <c r="C46" s="4">
        <f t="shared" si="5"/>
        <v>18510192.669767015</v>
      </c>
      <c r="D46" s="4">
        <f t="shared" si="0"/>
        <v>19898457.119999539</v>
      </c>
      <c r="E46" s="4">
        <f t="shared" si="1"/>
        <v>15698457.119999539</v>
      </c>
      <c r="F46" s="1"/>
      <c r="G46" s="3">
        <v>35</v>
      </c>
      <c r="H46" s="4">
        <f>H45*(1+$E$2)</f>
        <v>1092133.3129289234</v>
      </c>
      <c r="I46" s="4">
        <f t="shared" si="3"/>
        <v>13105599.755147081</v>
      </c>
      <c r="J46" s="4">
        <f t="shared" si="4"/>
        <v>225323318.55221567</v>
      </c>
    </row>
    <row r="47" spans="1:10" x14ac:dyDescent="0.2">
      <c r="A47" s="3">
        <v>36</v>
      </c>
      <c r="B47" s="4">
        <f t="shared" si="2"/>
        <v>4320000</v>
      </c>
      <c r="C47" s="4">
        <f t="shared" si="5"/>
        <v>20018457.119999539</v>
      </c>
      <c r="D47" s="4">
        <f t="shared" si="0"/>
        <v>21519841.403999504</v>
      </c>
      <c r="E47" s="4">
        <f t="shared" si="1"/>
        <v>17199841.403999504</v>
      </c>
      <c r="F47" s="1"/>
      <c r="G47" s="3">
        <v>36</v>
      </c>
      <c r="H47" s="4">
        <f>H46*(1+$E$2)</f>
        <v>1146739.9785753696</v>
      </c>
      <c r="I47" s="4">
        <f t="shared" si="3"/>
        <v>13760879.742904436</v>
      </c>
      <c r="J47" s="4">
        <f t="shared" si="4"/>
        <v>239084198.29512009</v>
      </c>
    </row>
    <row r="48" spans="1:10" x14ac:dyDescent="0.2">
      <c r="A48" s="3">
        <v>37</v>
      </c>
      <c r="B48" s="4">
        <f t="shared" si="2"/>
        <v>4440000</v>
      </c>
      <c r="C48" s="4">
        <f t="shared" si="5"/>
        <v>21639841.403999504</v>
      </c>
      <c r="D48" s="4">
        <f t="shared" si="0"/>
        <v>23262829.509299465</v>
      </c>
      <c r="E48" s="4">
        <f t="shared" si="1"/>
        <v>18822829.509299465</v>
      </c>
      <c r="F48" s="1"/>
      <c r="G48" s="3">
        <v>37</v>
      </c>
      <c r="H48" s="4">
        <f>H47*(1+$E$2)</f>
        <v>1204076.9775041381</v>
      </c>
      <c r="I48" s="4">
        <f t="shared" si="3"/>
        <v>14448923.730049659</v>
      </c>
      <c r="J48" s="4">
        <f t="shared" si="4"/>
        <v>253533122.02516976</v>
      </c>
    </row>
    <row r="49" spans="1:10" x14ac:dyDescent="0.2">
      <c r="A49" s="3">
        <v>38</v>
      </c>
      <c r="B49" s="4">
        <f t="shared" si="2"/>
        <v>4560000</v>
      </c>
      <c r="C49" s="4">
        <f t="shared" si="5"/>
        <v>23382829.509299465</v>
      </c>
      <c r="D49" s="4">
        <f t="shared" si="0"/>
        <v>25136541.722496923</v>
      </c>
      <c r="E49" s="4">
        <f t="shared" si="1"/>
        <v>20576541.722496923</v>
      </c>
      <c r="F49" s="1"/>
      <c r="G49" s="3">
        <v>38</v>
      </c>
      <c r="H49" s="4">
        <f>H48*(1+$E$2)</f>
        <v>1264280.826379345</v>
      </c>
      <c r="I49" s="4">
        <f t="shared" si="3"/>
        <v>15171369.916552141</v>
      </c>
      <c r="J49" s="4">
        <f t="shared" si="4"/>
        <v>268704491.94172192</v>
      </c>
    </row>
    <row r="50" spans="1:10" x14ac:dyDescent="0.2">
      <c r="A50" s="3">
        <v>39</v>
      </c>
      <c r="B50" s="4">
        <f t="shared" si="2"/>
        <v>4680000</v>
      </c>
      <c r="C50" s="4">
        <f t="shared" si="5"/>
        <v>25256541.722496923</v>
      </c>
      <c r="D50" s="4">
        <f t="shared" si="0"/>
        <v>27150782.35168419</v>
      </c>
      <c r="E50" s="4">
        <f t="shared" si="1"/>
        <v>22470782.35168419</v>
      </c>
      <c r="F50" s="1"/>
      <c r="G50" s="3">
        <v>39</v>
      </c>
      <c r="H50" s="4">
        <f>H49*(1+$E$2)</f>
        <v>1327494.8676983123</v>
      </c>
      <c r="I50" s="4">
        <f t="shared" si="3"/>
        <v>15929938.412379747</v>
      </c>
      <c r="J50" s="4">
        <f t="shared" si="4"/>
        <v>284634430.35410166</v>
      </c>
    </row>
    <row r="51" spans="1:10" x14ac:dyDescent="0.2">
      <c r="A51" s="19">
        <v>40</v>
      </c>
      <c r="B51" s="20">
        <f t="shared" si="2"/>
        <v>4800000</v>
      </c>
      <c r="C51" s="20">
        <f t="shared" si="5"/>
        <v>27270782.35168419</v>
      </c>
      <c r="D51" s="20">
        <f t="shared" si="0"/>
        <v>29316091.028060503</v>
      </c>
      <c r="E51" s="20">
        <f t="shared" si="1"/>
        <v>24516091.028060503</v>
      </c>
      <c r="F51" s="13"/>
      <c r="G51" s="17">
        <v>40</v>
      </c>
      <c r="H51" s="18">
        <f>H50*(1+$E$2)</f>
        <v>1393869.6110832279</v>
      </c>
      <c r="I51" s="18">
        <f t="shared" si="3"/>
        <v>16726435.332998734</v>
      </c>
      <c r="J51" s="18">
        <f t="shared" si="4"/>
        <v>301360865.68710041</v>
      </c>
    </row>
  </sheetData>
  <mergeCells count="5">
    <mergeCell ref="A10:E10"/>
    <mergeCell ref="G10:I10"/>
    <mergeCell ref="F10:F51"/>
    <mergeCell ref="C1:C8"/>
    <mergeCell ref="H1: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40048-6AF8-6C4D-B726-0C35B86DDFB1}">
  <dimension ref="A1:E25"/>
  <sheetViews>
    <sheetView tabSelected="1" workbookViewId="0">
      <selection activeCell="B8" sqref="B8"/>
    </sheetView>
  </sheetViews>
  <sheetFormatPr baseColWidth="10" defaultRowHeight="16" x14ac:dyDescent="0.2"/>
  <cols>
    <col min="1" max="1" width="35.33203125" bestFit="1" customWidth="1"/>
    <col min="2" max="2" width="143" customWidth="1"/>
  </cols>
  <sheetData>
    <row r="1" spans="1:5" x14ac:dyDescent="0.2">
      <c r="A1" s="2" t="s">
        <v>21</v>
      </c>
    </row>
    <row r="3" spans="1:5" ht="17" x14ac:dyDescent="0.2">
      <c r="A3" s="31" t="s">
        <v>0</v>
      </c>
      <c r="B3" s="6" t="s">
        <v>22</v>
      </c>
    </row>
    <row r="4" spans="1:5" ht="17" x14ac:dyDescent="0.2">
      <c r="A4" s="31" t="s">
        <v>1</v>
      </c>
      <c r="B4" s="6" t="s">
        <v>23</v>
      </c>
    </row>
    <row r="5" spans="1:5" ht="17" x14ac:dyDescent="0.2">
      <c r="A5" s="31" t="s">
        <v>2</v>
      </c>
      <c r="B5" s="6" t="s">
        <v>24</v>
      </c>
    </row>
    <row r="6" spans="1:5" ht="17" x14ac:dyDescent="0.2">
      <c r="A6" s="31" t="s">
        <v>6</v>
      </c>
      <c r="B6" s="6" t="s">
        <v>25</v>
      </c>
    </row>
    <row r="7" spans="1:5" ht="51" x14ac:dyDescent="0.2">
      <c r="A7" s="31" t="s">
        <v>3</v>
      </c>
      <c r="B7" s="6" t="s">
        <v>42</v>
      </c>
    </row>
    <row r="8" spans="1:5" ht="17" x14ac:dyDescent="0.2">
      <c r="A8" s="31" t="s">
        <v>4</v>
      </c>
      <c r="B8" s="6" t="s">
        <v>26</v>
      </c>
    </row>
    <row r="9" spans="1:5" ht="17" x14ac:dyDescent="0.2">
      <c r="A9" s="31" t="s">
        <v>18</v>
      </c>
      <c r="B9" s="6" t="s">
        <v>27</v>
      </c>
    </row>
    <row r="10" spans="1:5" ht="17" x14ac:dyDescent="0.2">
      <c r="A10" s="31" t="s">
        <v>19</v>
      </c>
      <c r="B10" s="6" t="s">
        <v>28</v>
      </c>
    </row>
    <row r="11" spans="1:5" ht="17" x14ac:dyDescent="0.2">
      <c r="A11" s="30" t="s">
        <v>5</v>
      </c>
      <c r="B11" s="6" t="s">
        <v>29</v>
      </c>
    </row>
    <row r="12" spans="1:5" ht="17" x14ac:dyDescent="0.2">
      <c r="A12" s="30" t="s">
        <v>7</v>
      </c>
      <c r="B12" s="6" t="s">
        <v>30</v>
      </c>
    </row>
    <row r="13" spans="1:5" ht="34" x14ac:dyDescent="0.2">
      <c r="A13" s="30" t="s">
        <v>41</v>
      </c>
      <c r="B13" s="6" t="s">
        <v>31</v>
      </c>
    </row>
    <row r="14" spans="1:5" x14ac:dyDescent="0.2">
      <c r="A14" s="28"/>
      <c r="B14" s="6"/>
    </row>
    <row r="15" spans="1:5" x14ac:dyDescent="0.2">
      <c r="A15" s="1" t="s">
        <v>17</v>
      </c>
      <c r="B15" s="1"/>
      <c r="C15" s="1"/>
      <c r="D15" s="1"/>
      <c r="E15" s="1"/>
    </row>
    <row r="16" spans="1:5" ht="34" x14ac:dyDescent="0.2">
      <c r="A16" s="2" t="s">
        <v>8</v>
      </c>
      <c r="B16" s="27" t="s">
        <v>32</v>
      </c>
    </row>
    <row r="17" spans="1:5" ht="17" x14ac:dyDescent="0.2">
      <c r="A17" s="2" t="s">
        <v>9</v>
      </c>
      <c r="B17" s="27" t="s">
        <v>33</v>
      </c>
    </row>
    <row r="18" spans="1:5" ht="17" x14ac:dyDescent="0.2">
      <c r="A18" s="32" t="s">
        <v>13</v>
      </c>
      <c r="B18" s="29" t="s">
        <v>34</v>
      </c>
      <c r="C18" s="33"/>
      <c r="D18" s="34"/>
      <c r="E18" s="34"/>
    </row>
    <row r="19" spans="1:5" ht="17" x14ac:dyDescent="0.2">
      <c r="A19" s="32" t="s">
        <v>15</v>
      </c>
      <c r="B19" s="29" t="s">
        <v>35</v>
      </c>
      <c r="C19" s="33"/>
      <c r="D19" s="34"/>
      <c r="E19" s="34"/>
    </row>
    <row r="20" spans="1:5" ht="34" x14ac:dyDescent="0.2">
      <c r="A20" s="32" t="s">
        <v>14</v>
      </c>
      <c r="B20" s="29" t="s">
        <v>36</v>
      </c>
      <c r="C20" s="33"/>
      <c r="D20" s="34"/>
      <c r="E20" s="34"/>
    </row>
    <row r="21" spans="1:5" x14ac:dyDescent="0.2">
      <c r="A21" s="33"/>
      <c r="B21" s="33"/>
      <c r="C21" s="33"/>
      <c r="D21" s="34"/>
      <c r="E21" s="34"/>
    </row>
    <row r="22" spans="1:5" x14ac:dyDescent="0.2">
      <c r="A22" s="35" t="s">
        <v>16</v>
      </c>
      <c r="B22" s="35"/>
      <c r="C22" s="35"/>
      <c r="D22" s="35"/>
      <c r="E22" s="35"/>
    </row>
    <row r="23" spans="1:5" ht="17" x14ac:dyDescent="0.2">
      <c r="A23" s="36" t="s">
        <v>11</v>
      </c>
      <c r="B23" s="29" t="s">
        <v>37</v>
      </c>
      <c r="C23" s="33"/>
      <c r="D23" s="34"/>
      <c r="E23" s="34"/>
    </row>
    <row r="24" spans="1:5" ht="17" x14ac:dyDescent="0.2">
      <c r="A24" s="36" t="s">
        <v>12</v>
      </c>
      <c r="B24" s="29" t="s">
        <v>38</v>
      </c>
      <c r="C24" s="33"/>
      <c r="D24" s="34"/>
      <c r="E24" s="34"/>
    </row>
    <row r="25" spans="1:5" ht="34" x14ac:dyDescent="0.2">
      <c r="A25" s="32" t="s">
        <v>20</v>
      </c>
      <c r="B25" s="29" t="s">
        <v>39</v>
      </c>
      <c r="C25" s="33"/>
      <c r="D25" s="34"/>
      <c r="E25" s="34"/>
    </row>
  </sheetData>
  <mergeCells count="2">
    <mergeCell ref="A15:E15"/>
    <mergeCell ref="A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Retirement Calculator</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Goel</dc:creator>
  <cp:lastModifiedBy>Amit Goel</cp:lastModifiedBy>
  <dcterms:created xsi:type="dcterms:W3CDTF">2020-04-18T14:47:04Z</dcterms:created>
  <dcterms:modified xsi:type="dcterms:W3CDTF">2020-04-18T19:06:28Z</dcterms:modified>
</cp:coreProperties>
</file>